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bb3ffc66002981/Desktop/Club pics 2025/"/>
    </mc:Choice>
  </mc:AlternateContent>
  <xr:revisionPtr revIDLastSave="0" documentId="8_{7A7FE9E8-F2B9-4198-A54B-1863BA8E1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ub Member Standings" sheetId="3" r:id="rId1"/>
    <sheet name="Tournament Points" sheetId="1" r:id="rId2"/>
    <sheet name="Meeting Points" sheetId="2" r:id="rId3"/>
    <sheet name="Member Summary" sheetId="4" r:id="rId4"/>
    <sheet name="Classic Pairings" sheetId="5" r:id="rId5"/>
  </sheets>
  <definedNames>
    <definedName name="_xlnm._FilterDatabase" localSheetId="3" hidden="1">'Member Summary'!$A$1:$H$20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B7" i="1"/>
  <c r="C7" i="1"/>
  <c r="D5" i="4" s="1"/>
  <c r="C5" i="4"/>
  <c r="E5" i="4"/>
  <c r="C9" i="3" s="1"/>
  <c r="B19" i="2"/>
  <c r="B7" i="2"/>
  <c r="B18" i="1"/>
  <c r="E10" i="4" s="1"/>
  <c r="C18" i="1"/>
  <c r="D10" i="4" s="1"/>
  <c r="B19" i="1"/>
  <c r="E11" i="4" s="1"/>
  <c r="H5" i="3" s="1"/>
  <c r="C19" i="1"/>
  <c r="D11" i="4" s="1"/>
  <c r="B20" i="1"/>
  <c r="C20" i="1"/>
  <c r="B21" i="1"/>
  <c r="E13" i="4" s="1"/>
  <c r="C21" i="1"/>
  <c r="B22" i="1"/>
  <c r="E16" i="4" s="1"/>
  <c r="C22" i="1"/>
  <c r="D16" i="4" s="1"/>
  <c r="D17" i="4"/>
  <c r="B23" i="1"/>
  <c r="E18" i="4" s="1"/>
  <c r="C23" i="1"/>
  <c r="D18" i="4" s="1"/>
  <c r="C17" i="1"/>
  <c r="D3" i="4" s="1"/>
  <c r="B17" i="1"/>
  <c r="C8" i="1"/>
  <c r="D6" i="4" s="1"/>
  <c r="C9" i="1"/>
  <c r="D7" i="4" s="1"/>
  <c r="C10" i="1"/>
  <c r="D8" i="4" s="1"/>
  <c r="C11" i="1"/>
  <c r="D9" i="4" s="1"/>
  <c r="C12" i="1"/>
  <c r="C13" i="1"/>
  <c r="D15" i="4" s="1"/>
  <c r="B8" i="1"/>
  <c r="B9" i="1"/>
  <c r="E7" i="4" s="1"/>
  <c r="C13" i="3" s="1"/>
  <c r="B10" i="1"/>
  <c r="E8" i="4" s="1"/>
  <c r="B11" i="1"/>
  <c r="B12" i="1"/>
  <c r="B13" i="1"/>
  <c r="C6" i="1"/>
  <c r="D2" i="4" s="1"/>
  <c r="B6" i="1"/>
  <c r="B10" i="2"/>
  <c r="C8" i="4"/>
  <c r="B9" i="2"/>
  <c r="C7" i="4" s="1"/>
  <c r="B5" i="2"/>
  <c r="B6" i="2"/>
  <c r="C4" i="4" s="1"/>
  <c r="B4" i="4" s="1"/>
  <c r="B8" i="2"/>
  <c r="B11" i="2"/>
  <c r="B12" i="2"/>
  <c r="B13" i="2"/>
  <c r="C11" i="4" s="1"/>
  <c r="B14" i="2"/>
  <c r="B15" i="2"/>
  <c r="B16" i="2"/>
  <c r="B17" i="2"/>
  <c r="B18" i="2"/>
  <c r="C16" i="4" s="1"/>
  <c r="B20" i="2"/>
  <c r="B21" i="2"/>
  <c r="B4" i="2"/>
  <c r="D12" i="4"/>
  <c r="D13" i="4"/>
  <c r="D4" i="4"/>
  <c r="D14" i="4"/>
  <c r="E4" i="4"/>
  <c r="B5" i="4" l="1"/>
  <c r="D9" i="3" s="1"/>
  <c r="H9" i="3"/>
  <c r="H11" i="3"/>
  <c r="H8" i="3"/>
  <c r="B8" i="4"/>
  <c r="B7" i="4"/>
  <c r="D13" i="3" s="1"/>
  <c r="B16" i="4"/>
  <c r="B11" i="4"/>
  <c r="C15" i="4"/>
  <c r="C10" i="4"/>
  <c r="C13" i="4"/>
  <c r="C3" i="4"/>
  <c r="I8" i="3" l="1"/>
  <c r="I5" i="3"/>
  <c r="B10" i="4"/>
  <c r="B15" i="4"/>
  <c r="D10" i="3" s="1"/>
  <c r="B13" i="4"/>
  <c r="E17" i="4"/>
  <c r="C7" i="3" s="1"/>
  <c r="C17" i="4"/>
  <c r="B17" i="4" l="1"/>
  <c r="D7" i="3" s="1"/>
  <c r="E3" i="4"/>
  <c r="H6" i="3" s="1"/>
  <c r="E15" i="4"/>
  <c r="C10" i="3" s="1"/>
  <c r="B3" i="4"/>
  <c r="I6" i="3" s="1"/>
  <c r="E6" i="4" l="1"/>
  <c r="C12" i="3" s="1"/>
  <c r="C6" i="4"/>
  <c r="C18" i="4"/>
  <c r="B18" i="4" s="1"/>
  <c r="C8" i="3"/>
  <c r="I11" i="3" l="1"/>
  <c r="I9" i="3"/>
  <c r="D8" i="3"/>
  <c r="B6" i="4"/>
  <c r="D12" i="3" s="1"/>
  <c r="E14" i="4" l="1"/>
  <c r="C11" i="3" s="1"/>
  <c r="C14" i="4"/>
  <c r="B14" i="4" l="1"/>
  <c r="D11" i="3" s="1"/>
  <c r="H10" i="3" l="1"/>
  <c r="E9" i="4"/>
  <c r="E2" i="4"/>
  <c r="C9" i="4"/>
  <c r="C12" i="4"/>
  <c r="C2" i="4"/>
  <c r="G19" i="4"/>
  <c r="C6" i="3" l="1"/>
  <c r="E12" i="4"/>
  <c r="C5" i="3"/>
  <c r="B2" i="4"/>
  <c r="B12" i="4"/>
  <c r="I10" i="3"/>
  <c r="B9" i="4"/>
  <c r="D6" i="3" s="1"/>
  <c r="I7" i="3" l="1"/>
  <c r="H7" i="3"/>
  <c r="D5" i="3"/>
</calcChain>
</file>

<file path=xl/sharedStrings.xml><?xml version="1.0" encoding="utf-8"?>
<sst xmlns="http://schemas.openxmlformats.org/spreadsheetml/2006/main" count="137" uniqueCount="56">
  <si>
    <t>NAME</t>
  </si>
  <si>
    <t>TOTALS</t>
  </si>
  <si>
    <t>Angler Division</t>
  </si>
  <si>
    <t>POSITION</t>
  </si>
  <si>
    <t>TOTAL WEIGHT</t>
  </si>
  <si>
    <t>TOTAL POINTS</t>
  </si>
  <si>
    <t>Rex Harris</t>
  </si>
  <si>
    <t>Leonard Compton</t>
  </si>
  <si>
    <t>Co-Angler Division</t>
  </si>
  <si>
    <t>Terry Battema</t>
  </si>
  <si>
    <t>Big Bass:</t>
  </si>
  <si>
    <t>Weight</t>
  </si>
  <si>
    <t>Points</t>
  </si>
  <si>
    <t>Name</t>
  </si>
  <si>
    <t>Angler/CoAngler</t>
  </si>
  <si>
    <t>CoAngler</t>
  </si>
  <si>
    <t>Angler</t>
  </si>
  <si>
    <t>Membership Dues</t>
  </si>
  <si>
    <t>Total Dues</t>
  </si>
  <si>
    <t>Total Points</t>
  </si>
  <si>
    <t>Meeting Points</t>
  </si>
  <si>
    <t>Total Weight</t>
  </si>
  <si>
    <t>Bonus Points for New Members</t>
  </si>
  <si>
    <t>Anglers</t>
  </si>
  <si>
    <t>Co-Anglers</t>
  </si>
  <si>
    <t>Tournament Point Total</t>
  </si>
  <si>
    <t>Did not participate in the draw</t>
  </si>
  <si>
    <t>Brett Miner</t>
  </si>
  <si>
    <t>Coangler</t>
  </si>
  <si>
    <t>Wild Card</t>
  </si>
  <si>
    <t>Jeff Palin</t>
  </si>
  <si>
    <t>Ben Farmer</t>
  </si>
  <si>
    <t>Darryl Stanley</t>
  </si>
  <si>
    <t>Patrick Weber</t>
  </si>
  <si>
    <t>Nick Shelburn</t>
  </si>
  <si>
    <t>Chris Lapinski</t>
  </si>
  <si>
    <t>Jonathon Badua</t>
  </si>
  <si>
    <t>Martin Padgett</t>
  </si>
  <si>
    <t>Bart McCue</t>
  </si>
  <si>
    <t>Tournament Points</t>
  </si>
  <si>
    <t>10 Bonus Points for State Championship Function (per day)</t>
  </si>
  <si>
    <t>Carl Gilbert</t>
  </si>
  <si>
    <t>Troy Gorham</t>
  </si>
  <si>
    <t>JCC BASSMASTERS 2025 POINTS STANDINGS</t>
  </si>
  <si>
    <t>2025 Classic Pairings</t>
  </si>
  <si>
    <t>JCC BASSMASTERS 2025 SEASON POINTS - CLUB MEETINGS</t>
  </si>
  <si>
    <t>JCC BASSMASTERS SEASON POINTS 2025 - TOURNAMENTS</t>
  </si>
  <si>
    <t>Lemon
5/3/25</t>
  </si>
  <si>
    <t>West Boggs
4/5/25</t>
  </si>
  <si>
    <t>Geist
6/14/25</t>
  </si>
  <si>
    <t>Morse
8/16/25</t>
  </si>
  <si>
    <t>Monroe
9/6/25</t>
  </si>
  <si>
    <t>Lee Eakle</t>
  </si>
  <si>
    <t>Jeff Terrell</t>
  </si>
  <si>
    <t>Des Turner</t>
  </si>
  <si>
    <t>Brookville
7/12/25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</si>
</sst>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3" borderId="3" xfId="0" applyNumberFormat="1" applyFill="1" applyBorder="1"/>
    <xf numFmtId="164" fontId="0" fillId="3" borderId="3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5" fontId="3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0" fillId="0" borderId="1" xfId="0" applyBorder="1" applyAlignment="1">
      <alignment horizontal="center"/>
    </xf>
    <xf numFmtId="15" fontId="3" fillId="3" borderId="6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64" fontId="2" fillId="5" borderId="2" xfId="0" applyNumberFormat="1" applyFont="1" applyFill="1" applyBorder="1"/>
    <xf numFmtId="164" fontId="2" fillId="5" borderId="3" xfId="0" applyNumberFormat="1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5" fillId="2" borderId="9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" fontId="2" fillId="0" borderId="1" xfId="0" applyNumberFormat="1" applyFont="1" applyBorder="1" applyAlignment="1">
      <alignment horizontal="center"/>
    </xf>
    <xf numFmtId="164" fontId="5" fillId="2" borderId="4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4" fillId="0" borderId="1" xfId="0" applyNumberFormat="1" applyFont="1" applyBorder="1" applyAlignment="1">
      <alignment horizontal="center"/>
    </xf>
    <xf numFmtId="0" fontId="4" fillId="5" borderId="11" xfId="0" applyFont="1" applyFill="1" applyBorder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4" fontId="2" fillId="0" borderId="1" xfId="0" applyNumberFormat="1" applyFont="1" applyBorder="1"/>
    <xf numFmtId="0" fontId="8" fillId="4" borderId="1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0" xfId="0" applyFill="1" applyBorder="1"/>
    <xf numFmtId="0" fontId="7" fillId="6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7" borderId="1" xfId="0" applyFill="1" applyBorder="1"/>
    <xf numFmtId="0" fontId="7" fillId="0" borderId="0" xfId="0" applyFont="1"/>
    <xf numFmtId="0" fontId="10" fillId="3" borderId="16" xfId="0" applyFont="1" applyFill="1" applyBorder="1"/>
    <xf numFmtId="164" fontId="11" fillId="3" borderId="17" xfId="0" applyNumberFormat="1" applyFont="1" applyFill="1" applyBorder="1"/>
    <xf numFmtId="165" fontId="0" fillId="3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12" fillId="0" borderId="10" xfId="0" applyFont="1" applyBorder="1"/>
    <xf numFmtId="0" fontId="7" fillId="0" borderId="1" xfId="0" applyFont="1" applyBorder="1"/>
    <xf numFmtId="14" fontId="0" fillId="0" borderId="0" xfId="0" applyNumberFormat="1"/>
    <xf numFmtId="0" fontId="6" fillId="9" borderId="14" xfId="0" applyFont="1" applyFill="1" applyBorder="1"/>
    <xf numFmtId="2" fontId="0" fillId="4" borderId="1" xfId="0" applyNumberFormat="1" applyFill="1" applyBorder="1" applyAlignment="1">
      <alignment horizontal="left" indent="1"/>
    </xf>
    <xf numFmtId="1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0" fontId="0" fillId="10" borderId="5" xfId="0" applyFill="1" applyBorder="1"/>
    <xf numFmtId="164" fontId="0" fillId="3" borderId="1" xfId="0" applyNumberForma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7" fillId="5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5" borderId="18" xfId="0" applyNumberFormat="1" applyFont="1" applyFill="1" applyBorder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2" fillId="0" borderId="0" xfId="0" applyNumberFormat="1" applyFont="1"/>
    <xf numFmtId="164" fontId="0" fillId="3" borderId="3" xfId="0" applyNumberFormat="1" applyFill="1" applyBorder="1" applyAlignment="1">
      <alignment horizontal="center" wrapText="1"/>
    </xf>
    <xf numFmtId="1" fontId="0" fillId="10" borderId="3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83" zoomScaleNormal="100" workbookViewId="0">
      <selection activeCell="F31" sqref="F31"/>
    </sheetView>
  </sheetViews>
  <sheetFormatPr defaultRowHeight="15" x14ac:dyDescent="0.25"/>
  <cols>
    <col min="1" max="1" width="16.42578125" bestFit="1" customWidth="1"/>
    <col min="2" max="2" width="17.5703125" bestFit="1" customWidth="1"/>
    <col min="3" max="3" width="15.140625" bestFit="1" customWidth="1"/>
    <col min="4" max="4" width="14.42578125" bestFit="1" customWidth="1"/>
    <col min="6" max="6" width="17.5703125" customWidth="1"/>
    <col min="7" max="7" width="17" bestFit="1" customWidth="1"/>
    <col min="8" max="8" width="16.42578125" bestFit="1" customWidth="1"/>
    <col min="9" max="9" width="19.42578125" bestFit="1" customWidth="1"/>
  </cols>
  <sheetData>
    <row r="1" spans="1:9" ht="18.75" thickBot="1" x14ac:dyDescent="0.3">
      <c r="A1" s="94" t="s">
        <v>43</v>
      </c>
      <c r="B1" s="95"/>
      <c r="C1" s="95"/>
      <c r="D1" s="96"/>
      <c r="F1" s="39" t="s">
        <v>10</v>
      </c>
      <c r="G1" s="40"/>
      <c r="H1" s="70"/>
      <c r="I1" s="41"/>
    </row>
    <row r="2" spans="1:9" ht="18.75" thickBot="1" x14ac:dyDescent="0.3">
      <c r="A2" s="11"/>
      <c r="B2" s="12"/>
      <c r="C2" s="12"/>
      <c r="D2" s="12"/>
    </row>
    <row r="3" spans="1:9" ht="18.75" thickBot="1" x14ac:dyDescent="0.3">
      <c r="A3" s="18" t="s">
        <v>2</v>
      </c>
      <c r="B3" s="19"/>
      <c r="C3" s="19"/>
      <c r="D3" s="20"/>
      <c r="F3" s="21" t="s">
        <v>8</v>
      </c>
      <c r="G3" s="22"/>
      <c r="H3" s="22"/>
      <c r="I3" s="23"/>
    </row>
    <row r="4" spans="1:9" x14ac:dyDescent="0.25">
      <c r="A4" s="24" t="s">
        <v>3</v>
      </c>
      <c r="B4" s="24" t="s">
        <v>0</v>
      </c>
      <c r="C4" s="24" t="s">
        <v>4</v>
      </c>
      <c r="D4" s="24" t="s">
        <v>5</v>
      </c>
      <c r="F4" s="25" t="s">
        <v>3</v>
      </c>
      <c r="G4" s="25" t="s">
        <v>0</v>
      </c>
      <c r="H4" s="25" t="s">
        <v>4</v>
      </c>
      <c r="I4" s="25" t="s">
        <v>5</v>
      </c>
    </row>
    <row r="5" spans="1:9" x14ac:dyDescent="0.25">
      <c r="A5" s="13">
        <v>1</v>
      </c>
      <c r="B5" s="16" t="s">
        <v>9</v>
      </c>
      <c r="C5" s="38">
        <f>VLOOKUP($B5,'Member Summary'!$A$1:$F$28,5,FALSE)</f>
        <v>0</v>
      </c>
      <c r="D5" s="13">
        <f>VLOOKUP($B5,'Member Summary'!$A$1:$F$33,2,FALSE)</f>
        <v>45</v>
      </c>
      <c r="F5" s="13">
        <v>1</v>
      </c>
      <c r="G5" s="77" t="s">
        <v>38</v>
      </c>
      <c r="H5" s="38">
        <f>VLOOKUP($G5,'Member Summary'!$A$1:$F$23,5,FALSE)</f>
        <v>0</v>
      </c>
      <c r="I5" s="13">
        <f>VLOOKUP($G5,'Member Summary'!$A$1:$F$33,2,FALSE)</f>
        <v>45</v>
      </c>
    </row>
    <row r="6" spans="1:9" x14ac:dyDescent="0.25">
      <c r="A6" s="13">
        <v>1</v>
      </c>
      <c r="B6" s="16" t="s">
        <v>6</v>
      </c>
      <c r="C6" s="38">
        <f>VLOOKUP($B6,'Member Summary'!$A$1:$F$28,5,FALSE)</f>
        <v>0</v>
      </c>
      <c r="D6" s="13">
        <f>VLOOKUP($B6,'Member Summary'!$A$1:$F$33,2,FALSE)</f>
        <v>45</v>
      </c>
      <c r="F6" s="13">
        <v>2</v>
      </c>
      <c r="G6" s="77" t="s">
        <v>37</v>
      </c>
      <c r="H6" s="38">
        <f>VLOOKUP($G6,'Member Summary'!$A$1:$F$23,5,FALSE)</f>
        <v>0</v>
      </c>
      <c r="I6" s="13">
        <f>VLOOKUP($G6,'Member Summary'!$A$1:$F$33,2,FALSE)</f>
        <v>35</v>
      </c>
    </row>
    <row r="7" spans="1:9" x14ac:dyDescent="0.25">
      <c r="A7" s="13">
        <v>3</v>
      </c>
      <c r="B7" s="16" t="s">
        <v>54</v>
      </c>
      <c r="C7" s="38">
        <f>VLOOKUP($B7,'Member Summary'!$A$1:$F$28,5,FALSE)</f>
        <v>0</v>
      </c>
      <c r="D7" s="13">
        <f>VLOOKUP($B7,'Member Summary'!$A$1:$F$33,2,FALSE)</f>
        <v>38</v>
      </c>
      <c r="F7" s="13">
        <v>3</v>
      </c>
      <c r="G7" s="77" t="s">
        <v>27</v>
      </c>
      <c r="H7" s="38">
        <f>VLOOKUP($G7,'Member Summary'!$A$1:$F$23,5,FALSE)</f>
        <v>0</v>
      </c>
      <c r="I7" s="13">
        <f>VLOOKUP($G7,'Member Summary'!$A$1:$F$33,2,FALSE)</f>
        <v>21</v>
      </c>
    </row>
    <row r="8" spans="1:9" x14ac:dyDescent="0.25">
      <c r="A8" s="13">
        <v>4</v>
      </c>
      <c r="B8" s="16" t="s">
        <v>42</v>
      </c>
      <c r="C8" s="38">
        <f>VLOOKUP($B8,'Member Summary'!$A$1:$F$28,5,FALSE)</f>
        <v>0</v>
      </c>
      <c r="D8" s="13">
        <f>VLOOKUP($B8,'Member Summary'!$A$1:$F$33,2,FALSE)</f>
        <v>31</v>
      </c>
      <c r="F8" s="13">
        <v>4</v>
      </c>
      <c r="G8" s="77" t="s">
        <v>32</v>
      </c>
      <c r="H8" s="38">
        <f>VLOOKUP($G8,'Member Summary'!$A$1:$F$23,5,FALSE)</f>
        <v>0</v>
      </c>
      <c r="I8" s="13">
        <f>VLOOKUP($G8,'Member Summary'!$A$1:$F$33,2,FALSE)</f>
        <v>14</v>
      </c>
    </row>
    <row r="9" spans="1:9" x14ac:dyDescent="0.25">
      <c r="A9" s="13">
        <v>5</v>
      </c>
      <c r="B9" s="16" t="s">
        <v>52</v>
      </c>
      <c r="C9" s="38">
        <f>VLOOKUP($B9,'Member Summary'!$A$1:$F$28,5,FALSE)</f>
        <v>0</v>
      </c>
      <c r="D9" s="13">
        <f>VLOOKUP($B9,'Member Summary'!$A$1:$F$33,2,FALSE)</f>
        <v>14</v>
      </c>
      <c r="F9" s="13">
        <v>4</v>
      </c>
      <c r="G9" s="77" t="s">
        <v>33</v>
      </c>
      <c r="H9" s="38">
        <f>VLOOKUP($G9,'Member Summary'!$A$1:$F$23,5,FALSE)</f>
        <v>0</v>
      </c>
      <c r="I9" s="13">
        <f>VLOOKUP($G9,'Member Summary'!$A$1:$F$33,2,FALSE)</f>
        <v>14</v>
      </c>
    </row>
    <row r="10" spans="1:9" x14ac:dyDescent="0.25">
      <c r="A10" s="13">
        <v>6</v>
      </c>
      <c r="B10" s="16" t="s">
        <v>34</v>
      </c>
      <c r="C10" s="38">
        <f>VLOOKUP($B10,'Member Summary'!$A$1:$F$28,5,FALSE)</f>
        <v>0</v>
      </c>
      <c r="D10" s="13">
        <f>VLOOKUP($B10,'Member Summary'!$A$1:$F$33,2,FALSE)</f>
        <v>7</v>
      </c>
      <c r="F10" s="13">
        <v>6</v>
      </c>
      <c r="G10" s="77" t="s">
        <v>36</v>
      </c>
      <c r="H10" s="38">
        <f>VLOOKUP($G10,'Member Summary'!$A$1:$F$23,5,FALSE)</f>
        <v>0</v>
      </c>
      <c r="I10" s="13">
        <f>VLOOKUP($G10,'Member Summary'!$A$1:$F$33,2,FALSE)</f>
        <v>7</v>
      </c>
    </row>
    <row r="11" spans="1:9" x14ac:dyDescent="0.25">
      <c r="A11" s="13">
        <v>6</v>
      </c>
      <c r="B11" s="16" t="s">
        <v>30</v>
      </c>
      <c r="C11" s="38">
        <f>VLOOKUP($B11,'Member Summary'!$A$1:$F$28,5,FALSE)</f>
        <v>0</v>
      </c>
      <c r="D11" s="13">
        <f>VLOOKUP($B11,'Member Summary'!$A$1:$F$33,2,FALSE)</f>
        <v>7</v>
      </c>
      <c r="F11" s="13">
        <v>7</v>
      </c>
      <c r="G11" s="77" t="s">
        <v>35</v>
      </c>
      <c r="H11" s="38">
        <f>VLOOKUP($G11,'Member Summary'!$A$1:$F$23,5,FALSE)</f>
        <v>0</v>
      </c>
      <c r="I11" s="13">
        <f>VLOOKUP($G11,'Member Summary'!$A$1:$F$33,2,FALSE)</f>
        <v>0</v>
      </c>
    </row>
    <row r="12" spans="1:9" x14ac:dyDescent="0.25">
      <c r="A12" s="13">
        <v>8</v>
      </c>
      <c r="B12" s="16" t="s">
        <v>31</v>
      </c>
      <c r="C12" s="38">
        <f>VLOOKUP($B12,'Member Summary'!$A$1:$F$28,5,FALSE)</f>
        <v>0</v>
      </c>
      <c r="D12" s="13">
        <f>VLOOKUP($B12,'Member Summary'!$A$1:$F$33,2,FALSE)</f>
        <v>0</v>
      </c>
      <c r="F12" s="13"/>
      <c r="G12" s="77"/>
      <c r="H12" s="38"/>
      <c r="I12" s="13"/>
    </row>
    <row r="13" spans="1:9" x14ac:dyDescent="0.25">
      <c r="A13" s="13">
        <v>8</v>
      </c>
      <c r="B13" s="16" t="s">
        <v>41</v>
      </c>
      <c r="C13" s="38">
        <f>VLOOKUP($B13,'Member Summary'!$A$1:$F$28,5,FALSE)</f>
        <v>0</v>
      </c>
      <c r="D13" s="13">
        <f>VLOOKUP($B13,'Member Summary'!$A$1:$F$33,2,FALSE)</f>
        <v>0</v>
      </c>
      <c r="F13" s="13"/>
      <c r="G13" s="77"/>
      <c r="H13" s="38"/>
      <c r="I13" s="13"/>
    </row>
    <row r="14" spans="1:9" x14ac:dyDescent="0.25">
      <c r="A14" s="13"/>
      <c r="B14" s="16"/>
      <c r="C14" s="38"/>
      <c r="D14" s="13"/>
      <c r="F14" s="13"/>
      <c r="G14" s="77"/>
      <c r="H14" s="38"/>
      <c r="I14" s="13"/>
    </row>
    <row r="15" spans="1:9" x14ac:dyDescent="0.25">
      <c r="A15" s="13"/>
      <c r="B15" s="16"/>
      <c r="C15" s="38"/>
      <c r="D15" s="13"/>
      <c r="F15" s="5"/>
      <c r="G15" s="5"/>
      <c r="H15" s="5"/>
      <c r="I15" s="5"/>
    </row>
    <row r="16" spans="1:9" x14ac:dyDescent="0.25">
      <c r="A16" s="13"/>
      <c r="B16" s="16"/>
      <c r="C16" s="38"/>
      <c r="D16" s="13"/>
      <c r="F16" s="13"/>
      <c r="G16" s="77"/>
      <c r="H16" s="38"/>
      <c r="I16" s="13"/>
    </row>
    <row r="17" spans="1:9" x14ac:dyDescent="0.25">
      <c r="A17" s="13"/>
      <c r="B17" s="16"/>
      <c r="C17" s="38"/>
      <c r="D17" s="13"/>
      <c r="F17" s="13"/>
      <c r="G17" s="77"/>
      <c r="H17" s="38"/>
      <c r="I17" s="13"/>
    </row>
    <row r="18" spans="1:9" x14ac:dyDescent="0.25">
      <c r="A18" s="13"/>
      <c r="B18" s="16"/>
      <c r="C18" s="38"/>
      <c r="D18" s="13"/>
      <c r="F18" s="13"/>
      <c r="G18" s="77"/>
      <c r="H18" s="38"/>
      <c r="I18" s="13"/>
    </row>
    <row r="19" spans="1:9" x14ac:dyDescent="0.25">
      <c r="A19" s="13"/>
      <c r="B19" s="14"/>
      <c r="C19" s="38"/>
      <c r="D19" s="13"/>
      <c r="F19" s="13"/>
      <c r="G19" s="77"/>
      <c r="H19" s="38"/>
      <c r="I19" s="13"/>
    </row>
    <row r="20" spans="1:9" x14ac:dyDescent="0.25">
      <c r="A20" s="13"/>
      <c r="B20" s="72"/>
      <c r="C20" s="38"/>
      <c r="D20" s="13"/>
      <c r="F20" s="13"/>
      <c r="G20" s="16"/>
      <c r="H20" s="38"/>
      <c r="I20" s="13"/>
    </row>
    <row r="21" spans="1:9" x14ac:dyDescent="0.25">
      <c r="A21" s="13"/>
      <c r="B21" s="14"/>
      <c r="C21" s="13"/>
      <c r="D21" s="13"/>
      <c r="F21" s="13"/>
      <c r="G21" s="16"/>
      <c r="H21" s="38"/>
      <c r="I21" s="13"/>
    </row>
    <row r="22" spans="1:9" x14ac:dyDescent="0.25">
      <c r="A22" s="16"/>
      <c r="B22" s="16"/>
      <c r="C22" s="16"/>
      <c r="D22" s="16"/>
      <c r="F22" s="13"/>
      <c r="G22" s="16"/>
      <c r="H22" s="38"/>
      <c r="I22" s="13"/>
    </row>
    <row r="23" spans="1:9" x14ac:dyDescent="0.25">
      <c r="A23" s="16"/>
      <c r="B23" s="16"/>
      <c r="C23" s="16"/>
      <c r="D23" s="16"/>
      <c r="F23" s="5"/>
      <c r="G23" s="5"/>
      <c r="H23" s="5"/>
      <c r="I23" s="5"/>
    </row>
    <row r="24" spans="1:9" x14ac:dyDescent="0.25">
      <c r="A24" s="5"/>
      <c r="B24" s="5"/>
      <c r="C24" s="5"/>
      <c r="D24" s="5"/>
      <c r="F24" s="5"/>
      <c r="G24" s="5"/>
      <c r="H24" s="5"/>
      <c r="I24" s="5"/>
    </row>
    <row r="25" spans="1:9" x14ac:dyDescent="0.25">
      <c r="A25" s="5"/>
      <c r="B25" s="5"/>
      <c r="C25" s="5"/>
      <c r="D25" s="5"/>
      <c r="F25" s="5"/>
      <c r="G25" s="5"/>
      <c r="H25" s="5"/>
      <c r="I25" s="5"/>
    </row>
    <row r="42" spans="1:4" x14ac:dyDescent="0.25">
      <c r="A42" s="15"/>
      <c r="B42" s="15"/>
      <c r="C42" s="15"/>
      <c r="D42" s="15"/>
    </row>
    <row r="43" spans="1:4" x14ac:dyDescent="0.25">
      <c r="A43" s="15"/>
      <c r="B43" s="15"/>
      <c r="C43" s="15"/>
      <c r="D43" s="15"/>
    </row>
    <row r="44" spans="1:4" x14ac:dyDescent="0.25">
      <c r="A44" s="15"/>
      <c r="B44" s="15"/>
      <c r="C44" s="15"/>
      <c r="D44" s="15"/>
    </row>
  </sheetData>
  <sortState xmlns:xlrd2="http://schemas.microsoft.com/office/spreadsheetml/2017/richdata2" ref="G5:I11">
    <sortCondition descending="1" ref="I5:I11"/>
  </sortState>
  <mergeCells count="1">
    <mergeCell ref="A1:D1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zoomScale="83" zoomScaleNormal="80" workbookViewId="0">
      <pane ySplit="4" topLeftCell="A5" activePane="bottomLeft" state="frozen"/>
      <selection pane="bottomLeft" activeCell="K9" sqref="K9"/>
    </sheetView>
  </sheetViews>
  <sheetFormatPr defaultRowHeight="15" x14ac:dyDescent="0.25"/>
  <cols>
    <col min="1" max="1" width="17" customWidth="1"/>
    <col min="2" max="2" width="9.42578125" customWidth="1"/>
    <col min="3" max="3" width="12" customWidth="1"/>
    <col min="4" max="4" width="8.42578125" bestFit="1" customWidth="1"/>
    <col min="5" max="5" width="6.5703125" bestFit="1" customWidth="1"/>
    <col min="6" max="6" width="7.5703125" bestFit="1" customWidth="1"/>
    <col min="7" max="7" width="6.5703125" bestFit="1" customWidth="1"/>
    <col min="8" max="8" width="7.5703125" bestFit="1" customWidth="1"/>
    <col min="9" max="9" width="6.5703125" bestFit="1" customWidth="1"/>
    <col min="10" max="10" width="7.5703125" bestFit="1" customWidth="1"/>
    <col min="11" max="11" width="6.5703125" bestFit="1" customWidth="1"/>
    <col min="12" max="12" width="7.7109375" bestFit="1" customWidth="1"/>
    <col min="13" max="13" width="6.5703125" customWidth="1"/>
    <col min="14" max="14" width="7.5703125" bestFit="1" customWidth="1"/>
    <col min="15" max="15" width="6.5703125" bestFit="1" customWidth="1"/>
    <col min="16" max="16" width="7.5703125" bestFit="1" customWidth="1"/>
    <col min="17" max="17" width="6.5703125" bestFit="1" customWidth="1"/>
    <col min="18" max="18" width="11.42578125" bestFit="1" customWidth="1"/>
    <col min="19" max="19" width="9.85546875" bestFit="1" customWidth="1"/>
  </cols>
  <sheetData>
    <row r="1" spans="1:17" ht="21" thickBot="1" x14ac:dyDescent="0.3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</row>
    <row r="2" spans="1:17" ht="6.75" customHeight="1" x14ac:dyDescent="0.25">
      <c r="D2" s="73"/>
    </row>
    <row r="3" spans="1:17" ht="51.6" customHeight="1" x14ac:dyDescent="0.25">
      <c r="A3" s="58" t="s">
        <v>0</v>
      </c>
      <c r="B3" s="57" t="s">
        <v>21</v>
      </c>
      <c r="C3" s="56" t="s">
        <v>25</v>
      </c>
      <c r="D3" s="100" t="s">
        <v>48</v>
      </c>
      <c r="E3" s="101"/>
      <c r="F3" s="102" t="s">
        <v>47</v>
      </c>
      <c r="G3" s="103"/>
      <c r="H3" s="104" t="s">
        <v>49</v>
      </c>
      <c r="I3" s="105"/>
      <c r="J3" s="102" t="s">
        <v>55</v>
      </c>
      <c r="K3" s="103"/>
      <c r="L3" s="104" t="s">
        <v>50</v>
      </c>
      <c r="M3" s="105"/>
      <c r="N3" s="102" t="s">
        <v>51</v>
      </c>
      <c r="O3" s="103"/>
    </row>
    <row r="4" spans="1:17" ht="15.75" thickBot="1" x14ac:dyDescent="0.3">
      <c r="B4" s="37"/>
      <c r="C4" s="53"/>
      <c r="D4" s="48" t="s">
        <v>11</v>
      </c>
      <c r="E4" s="48" t="s">
        <v>12</v>
      </c>
      <c r="F4" s="49" t="s">
        <v>11</v>
      </c>
      <c r="G4" s="49" t="s">
        <v>12</v>
      </c>
      <c r="H4" s="50" t="s">
        <v>11</v>
      </c>
      <c r="I4" s="50" t="s">
        <v>12</v>
      </c>
      <c r="J4" s="49" t="s">
        <v>11</v>
      </c>
      <c r="K4" s="49" t="s">
        <v>12</v>
      </c>
      <c r="L4" s="50" t="s">
        <v>11</v>
      </c>
      <c r="M4" s="50" t="s">
        <v>12</v>
      </c>
      <c r="N4" s="49" t="s">
        <v>11</v>
      </c>
      <c r="O4" s="49" t="s">
        <v>12</v>
      </c>
    </row>
    <row r="5" spans="1:17" ht="15.75" x14ac:dyDescent="0.25">
      <c r="A5" s="65" t="s">
        <v>23</v>
      </c>
      <c r="B5" s="51"/>
      <c r="C5" s="53"/>
      <c r="D5" s="43"/>
      <c r="E5" s="43"/>
      <c r="F5" s="10"/>
      <c r="G5" s="10"/>
      <c r="H5" s="46"/>
      <c r="I5" s="46"/>
      <c r="J5" s="10"/>
      <c r="K5" s="10"/>
      <c r="L5" s="75"/>
      <c r="M5" s="46"/>
      <c r="N5" s="60"/>
      <c r="O5" s="10"/>
    </row>
    <row r="6" spans="1:17" x14ac:dyDescent="0.25">
      <c r="A6" s="32" t="s">
        <v>9</v>
      </c>
      <c r="B6" s="59">
        <f>D6+F6+H6+J6+L6+N6</f>
        <v>0</v>
      </c>
      <c r="C6" s="54">
        <f>(+E6+G6+I6+K6+M6+O6)</f>
        <v>0</v>
      </c>
      <c r="D6" s="44"/>
      <c r="E6" s="43"/>
      <c r="F6" s="60"/>
      <c r="G6" s="10"/>
      <c r="H6" s="44"/>
      <c r="I6" s="46"/>
      <c r="J6" s="60"/>
      <c r="K6" s="10"/>
      <c r="L6" s="75"/>
      <c r="M6" s="46"/>
      <c r="N6" s="60"/>
      <c r="O6" s="10"/>
    </row>
    <row r="7" spans="1:17" x14ac:dyDescent="0.25">
      <c r="A7" s="82" t="s">
        <v>52</v>
      </c>
      <c r="B7" s="59">
        <f>D7+F7+H7+J7+L7+N7</f>
        <v>0</v>
      </c>
      <c r="C7" s="54">
        <f>(+E7+G7+I7+K7+M7+O7)</f>
        <v>0</v>
      </c>
      <c r="D7" s="44"/>
      <c r="E7" s="43"/>
      <c r="F7" s="60"/>
      <c r="G7" s="10"/>
      <c r="H7" s="44"/>
      <c r="I7" s="46"/>
      <c r="J7" s="60"/>
      <c r="K7" s="10"/>
      <c r="L7" s="75"/>
      <c r="M7" s="46"/>
      <c r="N7" s="60"/>
      <c r="O7" s="10"/>
    </row>
    <row r="8" spans="1:17" x14ac:dyDescent="0.25">
      <c r="A8" s="27" t="s">
        <v>31</v>
      </c>
      <c r="B8" s="59">
        <f t="shared" ref="B8:B13" si="0">D8+F8+H8+J8+L8+N8</f>
        <v>0</v>
      </c>
      <c r="C8" s="54">
        <f t="shared" ref="C8:C13" si="1">(+E8+G8+I8+K8+M8+O8)</f>
        <v>0</v>
      </c>
      <c r="D8" s="44"/>
      <c r="E8" s="43"/>
      <c r="F8" s="60"/>
      <c r="G8" s="10"/>
      <c r="H8" s="62"/>
      <c r="I8" s="46"/>
      <c r="J8" s="60"/>
      <c r="K8" s="10"/>
      <c r="L8" s="75"/>
      <c r="M8" s="46"/>
      <c r="N8" s="60"/>
      <c r="O8" s="10"/>
    </row>
    <row r="9" spans="1:17" x14ac:dyDescent="0.25">
      <c r="A9" s="86" t="s">
        <v>41</v>
      </c>
      <c r="B9" s="59">
        <f t="shared" si="0"/>
        <v>0</v>
      </c>
      <c r="C9" s="54">
        <f t="shared" si="1"/>
        <v>0</v>
      </c>
      <c r="D9" s="81"/>
      <c r="E9" s="43"/>
      <c r="F9" s="78"/>
      <c r="G9" s="10"/>
      <c r="H9" s="81"/>
      <c r="I9" s="43"/>
      <c r="J9" s="78"/>
      <c r="K9" s="10"/>
      <c r="L9" s="75"/>
      <c r="M9" s="46"/>
      <c r="N9" s="60"/>
      <c r="O9" s="10"/>
    </row>
    <row r="10" spans="1:17" x14ac:dyDescent="0.25">
      <c r="A10" s="86" t="s">
        <v>42</v>
      </c>
      <c r="B10" s="59">
        <f t="shared" si="0"/>
        <v>0</v>
      </c>
      <c r="C10" s="54">
        <f t="shared" si="1"/>
        <v>0</v>
      </c>
      <c r="D10" s="81"/>
      <c r="E10" s="43"/>
      <c r="F10" s="78"/>
      <c r="G10" s="10"/>
      <c r="H10" s="81"/>
      <c r="I10" s="43"/>
      <c r="J10" s="78"/>
      <c r="K10" s="10"/>
      <c r="L10" s="81"/>
      <c r="M10" s="43"/>
      <c r="N10" s="78"/>
      <c r="O10" s="10"/>
    </row>
    <row r="11" spans="1:17" x14ac:dyDescent="0.25">
      <c r="A11" s="26" t="s">
        <v>6</v>
      </c>
      <c r="B11" s="59">
        <f t="shared" si="0"/>
        <v>0</v>
      </c>
      <c r="C11" s="54">
        <f t="shared" si="1"/>
        <v>0</v>
      </c>
      <c r="D11" s="44"/>
      <c r="E11" s="43"/>
      <c r="F11" s="60"/>
      <c r="G11" s="10"/>
      <c r="H11" s="62"/>
      <c r="I11" s="46"/>
      <c r="J11" s="60"/>
      <c r="K11" s="10"/>
      <c r="L11" s="75"/>
      <c r="M11" s="46"/>
      <c r="N11" s="60"/>
      <c r="O11" s="10"/>
    </row>
    <row r="12" spans="1:17" x14ac:dyDescent="0.25">
      <c r="A12" s="27" t="s">
        <v>30</v>
      </c>
      <c r="B12" s="59">
        <f t="shared" si="0"/>
        <v>0</v>
      </c>
      <c r="C12" s="54">
        <f t="shared" si="1"/>
        <v>0</v>
      </c>
      <c r="D12" s="44"/>
      <c r="E12" s="43"/>
      <c r="F12" s="60"/>
      <c r="G12" s="10"/>
      <c r="H12" s="81"/>
      <c r="I12" s="43"/>
      <c r="J12" s="78"/>
      <c r="K12" s="78"/>
      <c r="L12" s="44"/>
      <c r="M12" s="46"/>
      <c r="N12" s="60"/>
      <c r="O12" s="10"/>
    </row>
    <row r="13" spans="1:17" x14ac:dyDescent="0.25">
      <c r="A13" s="27" t="s">
        <v>34</v>
      </c>
      <c r="B13" s="59">
        <f t="shared" si="0"/>
        <v>0</v>
      </c>
      <c r="C13" s="54">
        <f t="shared" si="1"/>
        <v>0</v>
      </c>
      <c r="D13" s="44"/>
      <c r="E13" s="43"/>
      <c r="F13" s="60"/>
      <c r="G13" s="10"/>
      <c r="H13" s="62"/>
      <c r="I13" s="46"/>
      <c r="J13" s="60"/>
      <c r="K13" s="10"/>
      <c r="L13" s="44"/>
      <c r="M13" s="46"/>
      <c r="N13" s="78"/>
      <c r="O13" s="78"/>
    </row>
    <row r="14" spans="1:17" x14ac:dyDescent="0.25">
      <c r="A14" s="27" t="s">
        <v>54</v>
      </c>
      <c r="B14" s="59">
        <f t="shared" ref="B14" si="2">D14+F14+H14+J14+L14+N14</f>
        <v>0</v>
      </c>
      <c r="C14" s="54">
        <f t="shared" ref="C14" si="3">(+E14+G14+I14+K14+M14+O14)</f>
        <v>0</v>
      </c>
      <c r="D14" s="44"/>
      <c r="E14" s="43"/>
      <c r="F14" s="60"/>
      <c r="G14" s="10"/>
      <c r="H14" s="62"/>
      <c r="I14" s="46"/>
      <c r="J14" s="60"/>
      <c r="K14" s="10"/>
      <c r="L14" s="44"/>
      <c r="M14" s="46"/>
      <c r="N14" s="78"/>
      <c r="O14" s="78"/>
    </row>
    <row r="15" spans="1:17" x14ac:dyDescent="0.25">
      <c r="A15" s="42"/>
      <c r="B15" s="36"/>
      <c r="C15" s="54"/>
      <c r="D15" s="44"/>
      <c r="E15" s="43"/>
      <c r="F15" s="60"/>
      <c r="G15" s="10"/>
      <c r="H15" s="46"/>
      <c r="I15" s="46"/>
      <c r="J15" s="60"/>
      <c r="K15" s="10"/>
      <c r="L15" s="75"/>
      <c r="M15" s="46"/>
      <c r="N15" s="60"/>
      <c r="O15" s="10"/>
    </row>
    <row r="16" spans="1:17" ht="15.75" x14ac:dyDescent="0.25">
      <c r="A16" s="66" t="s">
        <v>24</v>
      </c>
      <c r="B16" s="52"/>
      <c r="C16" s="55"/>
      <c r="D16" s="69"/>
      <c r="E16" s="69"/>
      <c r="F16" s="61"/>
      <c r="G16" s="45"/>
      <c r="H16" s="47"/>
      <c r="I16" s="47"/>
      <c r="J16" s="61"/>
      <c r="K16" s="45"/>
      <c r="L16" s="75"/>
      <c r="M16" s="46"/>
      <c r="N16" s="60"/>
      <c r="O16" s="10"/>
    </row>
    <row r="17" spans="1:15" x14ac:dyDescent="0.25">
      <c r="A17" s="27" t="s">
        <v>36</v>
      </c>
      <c r="B17" s="59">
        <f>D17+F17+H17+J17+L17+N17</f>
        <v>0</v>
      </c>
      <c r="C17" s="54">
        <f>(E17+G17+I17+K17+M17+O17)</f>
        <v>0</v>
      </c>
      <c r="D17" s="81"/>
      <c r="E17" s="43"/>
      <c r="F17" s="78"/>
      <c r="G17" s="10"/>
      <c r="H17" s="62"/>
      <c r="I17" s="46"/>
      <c r="J17" s="60"/>
      <c r="K17" s="10"/>
      <c r="L17" s="75"/>
      <c r="M17" s="46"/>
      <c r="N17" s="60"/>
      <c r="O17" s="10"/>
    </row>
    <row r="18" spans="1:15" x14ac:dyDescent="0.25">
      <c r="A18" s="32" t="s">
        <v>35</v>
      </c>
      <c r="B18" s="59">
        <f t="shared" ref="B18:B23" si="4">D18+F18+H18+J18+L18+N18</f>
        <v>0</v>
      </c>
      <c r="C18" s="54">
        <f t="shared" ref="C18:C23" si="5">(E18+G18+I18+K18+M18+O18)</f>
        <v>0</v>
      </c>
      <c r="D18" s="81"/>
      <c r="E18" s="69"/>
      <c r="F18" s="78"/>
      <c r="G18" s="45"/>
      <c r="H18" s="81"/>
      <c r="I18" s="69"/>
      <c r="J18" s="78"/>
      <c r="K18" s="78"/>
      <c r="L18" s="81"/>
      <c r="M18" s="43"/>
      <c r="N18" s="78"/>
      <c r="O18" s="78"/>
    </row>
    <row r="19" spans="1:15" x14ac:dyDescent="0.25">
      <c r="A19" s="82" t="s">
        <v>38</v>
      </c>
      <c r="B19" s="59">
        <f t="shared" si="4"/>
        <v>0</v>
      </c>
      <c r="C19" s="54">
        <f t="shared" si="5"/>
        <v>0</v>
      </c>
      <c r="D19" s="44"/>
      <c r="E19" s="69"/>
      <c r="F19" s="61"/>
      <c r="G19" s="45"/>
      <c r="H19" s="81"/>
      <c r="I19" s="69"/>
      <c r="J19" s="61"/>
      <c r="K19" s="45"/>
      <c r="L19" s="75"/>
      <c r="M19" s="46"/>
      <c r="N19" s="78"/>
      <c r="O19" s="78"/>
    </row>
    <row r="20" spans="1:15" x14ac:dyDescent="0.25">
      <c r="A20" s="27" t="s">
        <v>27</v>
      </c>
      <c r="B20" s="59">
        <f t="shared" si="4"/>
        <v>0</v>
      </c>
      <c r="C20" s="54">
        <f t="shared" si="5"/>
        <v>0</v>
      </c>
      <c r="D20" s="44"/>
      <c r="E20" s="43"/>
      <c r="F20" s="60"/>
      <c r="G20" s="10"/>
      <c r="H20" s="81"/>
      <c r="I20" s="69"/>
      <c r="J20" s="60"/>
      <c r="K20" s="10"/>
      <c r="L20" s="75"/>
      <c r="M20" s="46"/>
      <c r="N20" s="60"/>
      <c r="O20" s="10"/>
    </row>
    <row r="21" spans="1:15" x14ac:dyDescent="0.25">
      <c r="A21" s="32" t="s">
        <v>37</v>
      </c>
      <c r="B21" s="59">
        <f t="shared" si="4"/>
        <v>0</v>
      </c>
      <c r="C21" s="54">
        <f t="shared" si="5"/>
        <v>0</v>
      </c>
      <c r="D21" s="44"/>
      <c r="E21" s="43"/>
      <c r="F21" s="60"/>
      <c r="G21" s="10"/>
      <c r="H21" s="62"/>
      <c r="I21" s="46"/>
      <c r="J21" s="60"/>
      <c r="K21" s="10"/>
      <c r="L21" s="75"/>
      <c r="M21" s="46"/>
      <c r="N21" s="60"/>
      <c r="O21" s="10"/>
    </row>
    <row r="22" spans="1:15" x14ac:dyDescent="0.25">
      <c r="A22" s="33" t="s">
        <v>32</v>
      </c>
      <c r="B22" s="59">
        <f t="shared" si="4"/>
        <v>0</v>
      </c>
      <c r="C22" s="54">
        <f t="shared" si="5"/>
        <v>0</v>
      </c>
      <c r="D22" s="44"/>
      <c r="E22" s="43"/>
      <c r="F22" s="78"/>
      <c r="G22" s="10"/>
      <c r="H22" s="81"/>
      <c r="I22" s="69"/>
      <c r="J22" s="60"/>
      <c r="K22" s="10"/>
      <c r="L22" s="75"/>
      <c r="M22" s="46"/>
      <c r="N22" s="60"/>
      <c r="O22" s="10"/>
    </row>
    <row r="23" spans="1:15" x14ac:dyDescent="0.25">
      <c r="A23" s="33" t="s">
        <v>33</v>
      </c>
      <c r="B23" s="59">
        <f t="shared" si="4"/>
        <v>0</v>
      </c>
      <c r="C23" s="54">
        <f t="shared" si="5"/>
        <v>0</v>
      </c>
      <c r="D23" s="81"/>
      <c r="E23" s="43"/>
      <c r="F23" s="60"/>
      <c r="G23" s="10"/>
      <c r="H23" s="44"/>
      <c r="I23" s="46"/>
      <c r="J23" s="60"/>
      <c r="K23" s="10"/>
      <c r="L23" s="81"/>
      <c r="M23" s="43"/>
      <c r="N23" s="78"/>
      <c r="O23" s="78"/>
    </row>
    <row r="25" spans="1:15" x14ac:dyDescent="0.25">
      <c r="A25" s="63"/>
      <c r="B25" s="64" t="s">
        <v>26</v>
      </c>
    </row>
  </sheetData>
  <mergeCells count="7">
    <mergeCell ref="A1:Q1"/>
    <mergeCell ref="D3:E3"/>
    <mergeCell ref="F3:G3"/>
    <mergeCell ref="H3:I3"/>
    <mergeCell ref="J3:K3"/>
    <mergeCell ref="N3:O3"/>
    <mergeCell ref="L3:M3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zoomScaleNormal="100" workbookViewId="0">
      <pane ySplit="3" topLeftCell="A4" activePane="bottomLeft" state="frozen"/>
      <selection pane="bottomLeft" activeCell="A20" sqref="A20"/>
    </sheetView>
  </sheetViews>
  <sheetFormatPr defaultRowHeight="15" x14ac:dyDescent="0.25"/>
  <cols>
    <col min="1" max="1" width="16.5703125" customWidth="1"/>
    <col min="2" max="2" width="8.85546875" customWidth="1"/>
    <col min="3" max="3" width="9.42578125" customWidth="1"/>
    <col min="4" max="4" width="8.5703125" style="30" customWidth="1"/>
    <col min="5" max="13" width="9.42578125" bestFit="1" customWidth="1"/>
    <col min="14" max="14" width="9.5703125" bestFit="1" customWidth="1"/>
    <col min="15" max="15" width="8.7109375" customWidth="1"/>
  </cols>
  <sheetData>
    <row r="1" spans="1:16" ht="21" thickBot="1" x14ac:dyDescent="0.35">
      <c r="A1" s="31" t="s">
        <v>45</v>
      </c>
      <c r="B1" s="35"/>
      <c r="C1" s="35"/>
      <c r="D1" s="6"/>
      <c r="E1" s="6"/>
      <c r="F1" s="6"/>
      <c r="G1" s="6"/>
      <c r="H1" s="6"/>
      <c r="I1" s="6"/>
      <c r="J1" s="6"/>
      <c r="K1" s="6"/>
      <c r="L1" s="7"/>
      <c r="M1" s="1"/>
    </row>
    <row r="2" spans="1:16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5.75" thickBot="1" x14ac:dyDescent="0.3">
      <c r="A3" s="8" t="s">
        <v>0</v>
      </c>
      <c r="B3" s="9" t="s">
        <v>1</v>
      </c>
      <c r="C3" s="9">
        <v>45572</v>
      </c>
      <c r="D3" s="90">
        <v>45607</v>
      </c>
      <c r="E3" s="9">
        <v>45635</v>
      </c>
      <c r="F3" s="9">
        <v>45670</v>
      </c>
      <c r="G3" s="9">
        <v>45698</v>
      </c>
      <c r="H3" s="9">
        <v>45726</v>
      </c>
      <c r="I3" s="9">
        <v>45761</v>
      </c>
      <c r="J3" s="9">
        <v>45789</v>
      </c>
      <c r="K3" s="9">
        <v>45817</v>
      </c>
      <c r="L3" s="9">
        <v>45852</v>
      </c>
      <c r="M3" s="80">
        <v>45880</v>
      </c>
      <c r="N3" s="9">
        <v>45908</v>
      </c>
      <c r="O3" s="51"/>
      <c r="P3" t="s">
        <v>22</v>
      </c>
    </row>
    <row r="4" spans="1:16" ht="15.75" thickBot="1" x14ac:dyDescent="0.3">
      <c r="A4" s="27" t="s">
        <v>9</v>
      </c>
      <c r="B4" s="76">
        <f t="shared" ref="B4:B21" si="0">SUM(C4:N4)</f>
        <v>45</v>
      </c>
      <c r="C4" s="91">
        <v>17</v>
      </c>
      <c r="D4" s="76">
        <v>7</v>
      </c>
      <c r="E4" s="4">
        <v>7</v>
      </c>
      <c r="F4" s="4">
        <v>7</v>
      </c>
      <c r="G4" s="4">
        <v>7</v>
      </c>
      <c r="H4" s="4"/>
      <c r="I4" s="4"/>
      <c r="J4" s="4"/>
      <c r="K4" s="4"/>
      <c r="L4" s="4"/>
      <c r="M4" s="4"/>
      <c r="N4" s="17"/>
      <c r="O4" s="79"/>
      <c r="P4" t="s">
        <v>40</v>
      </c>
    </row>
    <row r="5" spans="1:16" x14ac:dyDescent="0.25">
      <c r="A5" s="27" t="s">
        <v>36</v>
      </c>
      <c r="B5" s="76">
        <f t="shared" si="0"/>
        <v>7</v>
      </c>
      <c r="C5" s="76"/>
      <c r="D5" s="76"/>
      <c r="E5" s="76"/>
      <c r="F5" s="76"/>
      <c r="G5" s="76">
        <v>7</v>
      </c>
      <c r="H5" s="4"/>
      <c r="I5" s="4"/>
      <c r="J5" s="4"/>
      <c r="K5" s="4"/>
      <c r="L5" s="4"/>
      <c r="M5" s="4"/>
      <c r="N5" s="5"/>
    </row>
    <row r="6" spans="1:16" x14ac:dyDescent="0.25">
      <c r="A6" s="27" t="s">
        <v>7</v>
      </c>
      <c r="B6" s="76">
        <f t="shared" si="0"/>
        <v>14</v>
      </c>
      <c r="C6" s="76">
        <v>7</v>
      </c>
      <c r="D6" s="76"/>
      <c r="E6" s="4">
        <v>7</v>
      </c>
      <c r="F6" s="4"/>
      <c r="G6" s="4"/>
      <c r="H6" s="4"/>
      <c r="I6" s="4"/>
      <c r="J6" s="4"/>
      <c r="K6" s="4"/>
      <c r="L6" s="4"/>
      <c r="M6" s="4"/>
      <c r="N6" s="87"/>
    </row>
    <row r="7" spans="1:16" x14ac:dyDescent="0.25">
      <c r="A7" s="27" t="s">
        <v>52</v>
      </c>
      <c r="B7" s="76">
        <f t="shared" si="0"/>
        <v>14</v>
      </c>
      <c r="C7" s="76"/>
      <c r="D7" s="76"/>
      <c r="E7" s="4"/>
      <c r="F7" s="76">
        <v>7</v>
      </c>
      <c r="G7" s="76">
        <v>7</v>
      </c>
      <c r="H7" s="4"/>
      <c r="I7" s="76"/>
      <c r="J7" s="76"/>
      <c r="K7" s="76"/>
      <c r="L7" s="76"/>
      <c r="M7" s="76"/>
      <c r="N7" s="93"/>
    </row>
    <row r="8" spans="1:16" x14ac:dyDescent="0.25">
      <c r="A8" s="27" t="s">
        <v>31</v>
      </c>
      <c r="B8" s="76">
        <f t="shared" si="0"/>
        <v>0</v>
      </c>
      <c r="C8" s="76"/>
      <c r="D8" s="76"/>
      <c r="E8" s="4"/>
      <c r="F8" s="76"/>
      <c r="G8" s="76"/>
      <c r="H8" s="4"/>
      <c r="I8" s="76"/>
      <c r="J8" s="85"/>
      <c r="K8" s="76"/>
      <c r="L8" s="76"/>
      <c r="M8" s="76"/>
      <c r="N8" s="76"/>
    </row>
    <row r="9" spans="1:16" x14ac:dyDescent="0.25">
      <c r="A9" s="27" t="s">
        <v>41</v>
      </c>
      <c r="B9" s="76">
        <f t="shared" si="0"/>
        <v>0</v>
      </c>
      <c r="C9" s="76"/>
      <c r="D9" s="76"/>
      <c r="E9" s="76"/>
      <c r="F9" s="76"/>
      <c r="G9" s="76"/>
      <c r="H9" s="76"/>
      <c r="I9" s="76"/>
      <c r="J9" s="85"/>
      <c r="K9" s="76"/>
      <c r="L9" s="76"/>
      <c r="M9" s="76"/>
      <c r="N9" s="76"/>
    </row>
    <row r="10" spans="1:16" x14ac:dyDescent="0.25">
      <c r="A10" s="27" t="s">
        <v>42</v>
      </c>
      <c r="B10" s="76">
        <f t="shared" ref="B10" si="1">SUM(C10:N10)</f>
        <v>31</v>
      </c>
      <c r="C10" s="91">
        <v>10</v>
      </c>
      <c r="D10" s="76">
        <v>7</v>
      </c>
      <c r="E10" s="76"/>
      <c r="F10" s="76">
        <v>7</v>
      </c>
      <c r="G10" s="76">
        <v>7</v>
      </c>
      <c r="H10" s="76"/>
      <c r="I10" s="76"/>
      <c r="J10" s="85"/>
      <c r="K10" s="76"/>
      <c r="L10" s="76"/>
      <c r="M10" s="76"/>
      <c r="N10" s="76"/>
    </row>
    <row r="11" spans="1:16" x14ac:dyDescent="0.25">
      <c r="A11" s="27" t="s">
        <v>6</v>
      </c>
      <c r="B11" s="76">
        <f t="shared" si="0"/>
        <v>45</v>
      </c>
      <c r="C11" s="91">
        <v>17</v>
      </c>
      <c r="D11" s="76">
        <v>7</v>
      </c>
      <c r="E11" s="76">
        <v>7</v>
      </c>
      <c r="F11" s="76">
        <v>7</v>
      </c>
      <c r="G11" s="76">
        <v>7</v>
      </c>
      <c r="H11" s="76"/>
      <c r="I11" s="76"/>
      <c r="J11" s="76"/>
      <c r="K11" s="76"/>
      <c r="L11" s="4"/>
      <c r="M11" s="4"/>
      <c r="N11" s="87"/>
    </row>
    <row r="12" spans="1:16" x14ac:dyDescent="0.25">
      <c r="A12" s="27" t="s">
        <v>35</v>
      </c>
      <c r="B12" s="76">
        <f t="shared" si="0"/>
        <v>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4"/>
      <c r="N12" s="87"/>
    </row>
    <row r="13" spans="1:16" x14ac:dyDescent="0.25">
      <c r="A13" s="27" t="s">
        <v>38</v>
      </c>
      <c r="B13" s="76">
        <f t="shared" si="0"/>
        <v>45</v>
      </c>
      <c r="C13" s="91">
        <v>17</v>
      </c>
      <c r="D13" s="76">
        <v>7</v>
      </c>
      <c r="E13" s="76">
        <v>7</v>
      </c>
      <c r="F13" s="76">
        <v>7</v>
      </c>
      <c r="G13" s="76">
        <v>7</v>
      </c>
      <c r="H13" s="76"/>
      <c r="I13" s="76"/>
      <c r="J13" s="76"/>
      <c r="K13" s="76"/>
      <c r="L13" s="76"/>
      <c r="M13" s="4"/>
      <c r="N13" s="87"/>
    </row>
    <row r="14" spans="1:16" x14ac:dyDescent="0.25">
      <c r="A14" s="27" t="s">
        <v>27</v>
      </c>
      <c r="B14" s="76">
        <f t="shared" si="0"/>
        <v>21</v>
      </c>
      <c r="C14" s="76">
        <v>7</v>
      </c>
      <c r="D14" s="76"/>
      <c r="E14" s="76">
        <v>7</v>
      </c>
      <c r="F14" s="76">
        <v>7</v>
      </c>
      <c r="G14" s="76"/>
      <c r="H14" s="76"/>
      <c r="I14" s="76"/>
      <c r="J14" s="76"/>
      <c r="K14" s="76"/>
      <c r="L14" s="76"/>
      <c r="M14" s="4"/>
      <c r="N14" s="87"/>
    </row>
    <row r="15" spans="1:16" x14ac:dyDescent="0.25">
      <c r="A15" s="27" t="s">
        <v>37</v>
      </c>
      <c r="B15" s="76">
        <f t="shared" si="0"/>
        <v>35</v>
      </c>
      <c r="C15" s="76">
        <v>7</v>
      </c>
      <c r="D15" s="76">
        <v>7</v>
      </c>
      <c r="E15" s="76">
        <v>7</v>
      </c>
      <c r="F15" s="76">
        <v>7</v>
      </c>
      <c r="G15" s="76">
        <v>7</v>
      </c>
      <c r="H15" s="76"/>
      <c r="I15" s="76"/>
      <c r="J15" s="76"/>
      <c r="K15" s="76"/>
      <c r="L15" s="76"/>
      <c r="M15" s="4"/>
      <c r="N15" s="87"/>
    </row>
    <row r="16" spans="1:16" x14ac:dyDescent="0.25">
      <c r="A16" s="27" t="s">
        <v>30</v>
      </c>
      <c r="B16" s="76">
        <f t="shared" si="0"/>
        <v>7</v>
      </c>
      <c r="C16" s="76"/>
      <c r="D16" s="76"/>
      <c r="E16" s="76"/>
      <c r="F16" s="76"/>
      <c r="G16" s="76">
        <v>7</v>
      </c>
      <c r="H16" s="76"/>
      <c r="I16" s="76"/>
      <c r="J16" s="76"/>
      <c r="K16" s="76"/>
      <c r="L16" s="17"/>
      <c r="M16" s="17"/>
      <c r="N16" s="87"/>
    </row>
    <row r="17" spans="1:14" x14ac:dyDescent="0.25">
      <c r="A17" s="27" t="s">
        <v>34</v>
      </c>
      <c r="B17" s="76">
        <f t="shared" si="0"/>
        <v>7</v>
      </c>
      <c r="C17" s="4"/>
      <c r="D17" s="4"/>
      <c r="E17" s="4"/>
      <c r="F17" s="4">
        <v>7</v>
      </c>
      <c r="G17" s="4"/>
      <c r="H17" s="4"/>
      <c r="I17" s="4"/>
      <c r="J17" s="4"/>
      <c r="K17" s="4"/>
      <c r="L17" s="4"/>
      <c r="M17" s="4"/>
      <c r="N17" s="87"/>
    </row>
    <row r="18" spans="1:14" x14ac:dyDescent="0.25">
      <c r="A18" s="27" t="s">
        <v>32</v>
      </c>
      <c r="B18" s="76">
        <f t="shared" si="0"/>
        <v>14</v>
      </c>
      <c r="C18" s="4"/>
      <c r="D18" s="4"/>
      <c r="E18" s="4"/>
      <c r="F18" s="4">
        <v>7</v>
      </c>
      <c r="G18" s="4">
        <v>7</v>
      </c>
      <c r="H18" s="4"/>
      <c r="I18" s="4"/>
      <c r="J18" s="4"/>
      <c r="K18" s="4"/>
      <c r="L18" s="4"/>
      <c r="M18" s="4"/>
      <c r="N18" s="87"/>
    </row>
    <row r="19" spans="1:14" x14ac:dyDescent="0.25">
      <c r="A19" s="27" t="s">
        <v>53</v>
      </c>
      <c r="B19" s="76">
        <f t="shared" si="0"/>
        <v>7</v>
      </c>
      <c r="C19" s="4"/>
      <c r="D19" s="4"/>
      <c r="E19" s="4"/>
      <c r="F19" s="4"/>
      <c r="G19" s="4">
        <v>7</v>
      </c>
      <c r="H19" s="4"/>
      <c r="I19" s="4"/>
      <c r="J19" s="4"/>
      <c r="K19" s="4"/>
      <c r="L19" s="4"/>
      <c r="M19" s="4"/>
      <c r="N19" s="87"/>
    </row>
    <row r="20" spans="1:14" x14ac:dyDescent="0.25">
      <c r="A20" s="27" t="s">
        <v>54</v>
      </c>
      <c r="B20" s="76">
        <f t="shared" si="0"/>
        <v>38</v>
      </c>
      <c r="C20" s="92">
        <v>17</v>
      </c>
      <c r="D20" s="17">
        <v>7</v>
      </c>
      <c r="E20" s="17"/>
      <c r="F20" s="4">
        <v>7</v>
      </c>
      <c r="G20" s="17">
        <v>7</v>
      </c>
      <c r="H20" s="17"/>
      <c r="I20" s="17"/>
      <c r="J20" s="17"/>
      <c r="K20" s="17"/>
      <c r="L20" s="17"/>
      <c r="M20" s="17"/>
      <c r="N20" s="87"/>
    </row>
    <row r="21" spans="1:14" x14ac:dyDescent="0.25">
      <c r="A21" s="33" t="s">
        <v>33</v>
      </c>
      <c r="B21" s="4">
        <f t="shared" si="0"/>
        <v>14</v>
      </c>
      <c r="C21" s="17"/>
      <c r="D21" s="17"/>
      <c r="E21" s="17"/>
      <c r="F21" s="4">
        <v>7</v>
      </c>
      <c r="G21" s="17">
        <v>7</v>
      </c>
      <c r="H21" s="17"/>
      <c r="I21" s="17"/>
      <c r="J21" s="17"/>
      <c r="K21" s="17"/>
      <c r="L21" s="17"/>
      <c r="M21" s="17"/>
      <c r="N21" s="87"/>
    </row>
    <row r="23" spans="1:14" x14ac:dyDescent="0.25">
      <c r="A23" s="89"/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zoomScaleNormal="100" workbookViewId="0">
      <pane ySplit="1" topLeftCell="A2" activePane="bottomLeft" state="frozen"/>
      <selection pane="bottomLeft" activeCell="A17" sqref="A17"/>
    </sheetView>
  </sheetViews>
  <sheetFormatPr defaultRowHeight="15" x14ac:dyDescent="0.25"/>
  <cols>
    <col min="1" max="1" width="16.85546875" bestFit="1" customWidth="1"/>
    <col min="2" max="2" width="11.42578125" style="30" bestFit="1" customWidth="1"/>
    <col min="3" max="3" width="14.5703125" bestFit="1" customWidth="1"/>
    <col min="4" max="4" width="18.140625" bestFit="1" customWidth="1"/>
    <col min="5" max="5" width="11.5703125" bestFit="1" customWidth="1"/>
    <col min="6" max="6" width="16" bestFit="1" customWidth="1"/>
    <col min="7" max="7" width="16.42578125" style="30" bestFit="1" customWidth="1"/>
    <col min="8" max="8" width="9.5703125" bestFit="1" customWidth="1"/>
  </cols>
  <sheetData>
    <row r="1" spans="1:7" ht="31.5" customHeight="1" x14ac:dyDescent="0.25">
      <c r="A1" s="28" t="s">
        <v>13</v>
      </c>
      <c r="B1" s="29" t="s">
        <v>19</v>
      </c>
      <c r="C1" s="28" t="s">
        <v>20</v>
      </c>
      <c r="D1" s="83" t="s">
        <v>39</v>
      </c>
      <c r="E1" s="29" t="s">
        <v>21</v>
      </c>
      <c r="F1" s="28" t="s">
        <v>14</v>
      </c>
      <c r="G1" s="29" t="s">
        <v>17</v>
      </c>
    </row>
    <row r="2" spans="1:7" x14ac:dyDescent="0.25">
      <c r="A2" s="27" t="s">
        <v>9</v>
      </c>
      <c r="B2" s="4">
        <f t="shared" ref="B2:B18" si="0">D2+C2</f>
        <v>45</v>
      </c>
      <c r="C2" s="34">
        <f>VLOOKUP(A2,'Meeting Points'!$A$4:$B$80,2,FALSE)</f>
        <v>45</v>
      </c>
      <c r="D2" s="4">
        <f>VLOOKUP(A2,'Tournament Points'!$A$6:$C$23,3,FALSE)</f>
        <v>0</v>
      </c>
      <c r="E2" s="84">
        <f>VLOOKUP(A2,'Tournament Points'!$A$6:$C$24,2,FALSE)</f>
        <v>0</v>
      </c>
      <c r="F2" s="17" t="s">
        <v>16</v>
      </c>
      <c r="G2" s="68"/>
    </row>
    <row r="3" spans="1:7" x14ac:dyDescent="0.25">
      <c r="A3" s="27" t="s">
        <v>36</v>
      </c>
      <c r="B3" s="4">
        <f t="shared" si="0"/>
        <v>7</v>
      </c>
      <c r="C3" s="34">
        <f>VLOOKUP(A3,'Meeting Points'!$A$4:$B$80,2,FALSE)</f>
        <v>7</v>
      </c>
      <c r="D3" s="4">
        <f>VLOOKUP(A3,'Tournament Points'!$A$6:$C$23,3,FALSE)</f>
        <v>0</v>
      </c>
      <c r="E3" s="84">
        <f>VLOOKUP(A3,'Tournament Points'!$A$6:$C$24,2,FALSE)</f>
        <v>0</v>
      </c>
      <c r="F3" s="17" t="s">
        <v>15</v>
      </c>
      <c r="G3" s="68"/>
    </row>
    <row r="4" spans="1:7" x14ac:dyDescent="0.25">
      <c r="A4" s="27" t="s">
        <v>7</v>
      </c>
      <c r="B4" s="4">
        <f>C4</f>
        <v>14</v>
      </c>
      <c r="C4" s="34">
        <f>VLOOKUP(A4,'Meeting Points'!$A$4:$B$80,2,FALSE)</f>
        <v>14</v>
      </c>
      <c r="D4" s="4" t="e">
        <f>VLOOKUP(A4,'Tournament Points'!$A$6:$C$23,3,FALSE)</f>
        <v>#N/A</v>
      </c>
      <c r="E4" s="84" t="e">
        <f>VLOOKUP(A4,'Tournament Points'!$A$6:$C$24,2,FALSE)</f>
        <v>#N/A</v>
      </c>
      <c r="F4" s="17"/>
      <c r="G4" s="68"/>
    </row>
    <row r="5" spans="1:7" x14ac:dyDescent="0.25">
      <c r="A5" s="27" t="s">
        <v>52</v>
      </c>
      <c r="B5" s="4">
        <f t="shared" ref="B5" si="1">D5+C5</f>
        <v>14</v>
      </c>
      <c r="C5" s="34">
        <f>VLOOKUP(A5,'Meeting Points'!$A$4:$B$80,2,FALSE)</f>
        <v>14</v>
      </c>
      <c r="D5" s="4">
        <f>VLOOKUP(A5,'Tournament Points'!$A$6:$C$23,3,FALSE)</f>
        <v>0</v>
      </c>
      <c r="E5" s="84">
        <f>VLOOKUP(A5,'Tournament Points'!$A$6:$C$24,2,FALSE)</f>
        <v>0</v>
      </c>
      <c r="F5" s="17" t="s">
        <v>16</v>
      </c>
      <c r="G5" s="68"/>
    </row>
    <row r="6" spans="1:7" x14ac:dyDescent="0.25">
      <c r="A6" s="27" t="s">
        <v>31</v>
      </c>
      <c r="B6" s="4">
        <f t="shared" si="0"/>
        <v>0</v>
      </c>
      <c r="C6" s="34">
        <f>VLOOKUP(A6,'Meeting Points'!$A$4:$B$80,2,FALSE)</f>
        <v>0</v>
      </c>
      <c r="D6" s="4">
        <f>VLOOKUP(A6,'Tournament Points'!$A$6:$C$23,3,FALSE)</f>
        <v>0</v>
      </c>
      <c r="E6" s="84">
        <f>VLOOKUP(A6,'Tournament Points'!$A$6:$C$24,2,FALSE)</f>
        <v>0</v>
      </c>
      <c r="F6" s="17" t="s">
        <v>16</v>
      </c>
      <c r="G6" s="68"/>
    </row>
    <row r="7" spans="1:7" x14ac:dyDescent="0.25">
      <c r="A7" s="27" t="s">
        <v>41</v>
      </c>
      <c r="B7" s="4">
        <f t="shared" ref="B7" si="2">D7+C7</f>
        <v>0</v>
      </c>
      <c r="C7" s="34">
        <f>VLOOKUP(A7,'Meeting Points'!$A$4:$B$80,2,FALSE)</f>
        <v>0</v>
      </c>
      <c r="D7" s="4">
        <f>VLOOKUP(A7,'Tournament Points'!$A$6:$C$23,3,FALSE)</f>
        <v>0</v>
      </c>
      <c r="E7" s="84">
        <f>VLOOKUP(A7,'Tournament Points'!$A$6:$C$24,2,FALSE)</f>
        <v>0</v>
      </c>
      <c r="F7" s="17" t="s">
        <v>16</v>
      </c>
      <c r="G7" s="68"/>
    </row>
    <row r="8" spans="1:7" x14ac:dyDescent="0.25">
      <c r="A8" s="27" t="s">
        <v>42</v>
      </c>
      <c r="B8" s="4">
        <f t="shared" ref="B8" si="3">D8+C8</f>
        <v>31</v>
      </c>
      <c r="C8" s="34">
        <f>VLOOKUP(A8,'Meeting Points'!$A$4:$B$80,2,FALSE)</f>
        <v>31</v>
      </c>
      <c r="D8" s="4">
        <f>VLOOKUP(A8,'Tournament Points'!$A$6:$C$23,3,FALSE)</f>
        <v>0</v>
      </c>
      <c r="E8" s="84">
        <f>VLOOKUP(A8,'Tournament Points'!$A$6:$C$24,2,FALSE)</f>
        <v>0</v>
      </c>
      <c r="F8" s="17" t="s">
        <v>16</v>
      </c>
      <c r="G8" s="68"/>
    </row>
    <row r="9" spans="1:7" x14ac:dyDescent="0.25">
      <c r="A9" s="27" t="s">
        <v>6</v>
      </c>
      <c r="B9" s="4">
        <f t="shared" si="0"/>
        <v>45</v>
      </c>
      <c r="C9" s="34">
        <f>VLOOKUP(A9,'Meeting Points'!$A$4:$B$80,2,FALSE)</f>
        <v>45</v>
      </c>
      <c r="D9" s="4">
        <f>VLOOKUP(A9,'Tournament Points'!$A$6:$C$23,3,FALSE)</f>
        <v>0</v>
      </c>
      <c r="E9" s="84">
        <f>VLOOKUP(A9,'Tournament Points'!$A$6:$C$24,2,FALSE)</f>
        <v>0</v>
      </c>
      <c r="F9" s="17" t="s">
        <v>16</v>
      </c>
      <c r="G9" s="68"/>
    </row>
    <row r="10" spans="1:7" x14ac:dyDescent="0.25">
      <c r="A10" s="27" t="s">
        <v>35</v>
      </c>
      <c r="B10" s="4">
        <f t="shared" si="0"/>
        <v>0</v>
      </c>
      <c r="C10" s="34">
        <f>VLOOKUP(A10,'Meeting Points'!$A$4:$B$80,2,FALSE)</f>
        <v>0</v>
      </c>
      <c r="D10" s="4">
        <f>VLOOKUP(A10,'Tournament Points'!$A$6:$C$23,3,FALSE)</f>
        <v>0</v>
      </c>
      <c r="E10" s="84">
        <f>VLOOKUP(A10,'Tournament Points'!$A$6:$C$24,2,FALSE)</f>
        <v>0</v>
      </c>
      <c r="F10" s="17" t="s">
        <v>15</v>
      </c>
      <c r="G10" s="68"/>
    </row>
    <row r="11" spans="1:7" x14ac:dyDescent="0.25">
      <c r="A11" s="27" t="s">
        <v>38</v>
      </c>
      <c r="B11" s="4">
        <f t="shared" ref="B11" si="4">D11+C11</f>
        <v>45</v>
      </c>
      <c r="C11" s="34">
        <f>VLOOKUP(A11,'Meeting Points'!$A$4:$B$80,2,FALSE)</f>
        <v>45</v>
      </c>
      <c r="D11" s="4">
        <f>VLOOKUP(A11,'Tournament Points'!$A$6:$C$23,3,FALSE)</f>
        <v>0</v>
      </c>
      <c r="E11" s="84">
        <f>VLOOKUP(A11,'Tournament Points'!$A$6:$C$24,2,FALSE)</f>
        <v>0</v>
      </c>
      <c r="F11" s="17" t="s">
        <v>15</v>
      </c>
      <c r="G11" s="68"/>
    </row>
    <row r="12" spans="1:7" x14ac:dyDescent="0.25">
      <c r="A12" s="27" t="s">
        <v>27</v>
      </c>
      <c r="B12" s="4">
        <f t="shared" si="0"/>
        <v>21</v>
      </c>
      <c r="C12" s="34">
        <f>VLOOKUP(A12,'Meeting Points'!$A$4:$B$80,2,FALSE)</f>
        <v>21</v>
      </c>
      <c r="D12" s="4">
        <f>VLOOKUP(A12,'Tournament Points'!$A$6:$C$23,3,FALSE)</f>
        <v>0</v>
      </c>
      <c r="E12" s="84">
        <f>VLOOKUP(A12,'Tournament Points'!$A$6:$C$24,2,FALSE)</f>
        <v>0</v>
      </c>
      <c r="F12" s="17" t="s">
        <v>15</v>
      </c>
      <c r="G12" s="68"/>
    </row>
    <row r="13" spans="1:7" x14ac:dyDescent="0.25">
      <c r="A13" s="27" t="s">
        <v>37</v>
      </c>
      <c r="B13" s="4">
        <f t="shared" si="0"/>
        <v>35</v>
      </c>
      <c r="C13" s="34">
        <f>VLOOKUP(A13,'Meeting Points'!$A$4:$B$80,2,FALSE)</f>
        <v>35</v>
      </c>
      <c r="D13" s="4">
        <f>VLOOKUP(A13,'Tournament Points'!$A$6:$C$23,3,FALSE)</f>
        <v>0</v>
      </c>
      <c r="E13" s="84">
        <f>VLOOKUP(A13,'Tournament Points'!$A$6:$C$24,2,FALSE)</f>
        <v>0</v>
      </c>
      <c r="F13" s="17" t="s">
        <v>15</v>
      </c>
      <c r="G13" s="68"/>
    </row>
    <row r="14" spans="1:7" x14ac:dyDescent="0.25">
      <c r="A14" s="27" t="s">
        <v>30</v>
      </c>
      <c r="B14" s="4">
        <f t="shared" si="0"/>
        <v>7</v>
      </c>
      <c r="C14" s="34">
        <f>VLOOKUP(A14,'Meeting Points'!$A$4:$B$80,2,FALSE)</f>
        <v>7</v>
      </c>
      <c r="D14" s="4">
        <f>VLOOKUP(A14,'Tournament Points'!$A$6:$C$23,3,FALSE)</f>
        <v>0</v>
      </c>
      <c r="E14" s="84">
        <f>VLOOKUP(A14,'Tournament Points'!$A$6:$C$24,2,FALSE)</f>
        <v>0</v>
      </c>
      <c r="F14" s="17" t="s">
        <v>16</v>
      </c>
      <c r="G14" s="68"/>
    </row>
    <row r="15" spans="1:7" x14ac:dyDescent="0.25">
      <c r="A15" s="27" t="s">
        <v>34</v>
      </c>
      <c r="B15" s="4">
        <f t="shared" si="0"/>
        <v>7</v>
      </c>
      <c r="C15" s="34">
        <f>VLOOKUP(A15,'Meeting Points'!$A$4:$B$80,2,FALSE)</f>
        <v>7</v>
      </c>
      <c r="D15" s="4">
        <f>VLOOKUP(A15,'Tournament Points'!$A$6:$C$23,3,FALSE)</f>
        <v>0</v>
      </c>
      <c r="E15" s="84">
        <f>VLOOKUP(A15,'Tournament Points'!$A$6:$C$24,2,FALSE)</f>
        <v>0</v>
      </c>
      <c r="F15" s="17" t="s">
        <v>16</v>
      </c>
      <c r="G15" s="68"/>
    </row>
    <row r="16" spans="1:7" x14ac:dyDescent="0.25">
      <c r="A16" s="27" t="s">
        <v>32</v>
      </c>
      <c r="B16" s="4">
        <f t="shared" si="0"/>
        <v>14</v>
      </c>
      <c r="C16" s="34">
        <f>VLOOKUP(A16,'Meeting Points'!$A$4:$B$80,2,FALSE)</f>
        <v>14</v>
      </c>
      <c r="D16" s="4">
        <f>VLOOKUP(A16,'Tournament Points'!$A$6:$C$23,3,FALSE)</f>
        <v>0</v>
      </c>
      <c r="E16" s="84">
        <f>VLOOKUP(A16,'Tournament Points'!$A$6:$C$24,2,FALSE)</f>
        <v>0</v>
      </c>
      <c r="F16" s="17" t="s">
        <v>15</v>
      </c>
      <c r="G16" s="68"/>
    </row>
    <row r="17" spans="1:8" x14ac:dyDescent="0.25">
      <c r="A17" s="27" t="s">
        <v>54</v>
      </c>
      <c r="B17" s="4">
        <f t="shared" si="0"/>
        <v>38</v>
      </c>
      <c r="C17" s="34">
        <f>VLOOKUP(A17,'Meeting Points'!$A$4:$B$80,2,FALSE)</f>
        <v>38</v>
      </c>
      <c r="D17" s="4">
        <f>VLOOKUP(A17,'Tournament Points'!$A$6:$C$23,3,FALSE)</f>
        <v>0</v>
      </c>
      <c r="E17" s="84">
        <f>VLOOKUP(A17,'Tournament Points'!$A$6:$C$24,2,FALSE)</f>
        <v>0</v>
      </c>
      <c r="F17" s="17" t="s">
        <v>16</v>
      </c>
      <c r="G17" s="68"/>
    </row>
    <row r="18" spans="1:8" x14ac:dyDescent="0.25">
      <c r="A18" s="27" t="s">
        <v>33</v>
      </c>
      <c r="B18" s="4">
        <f t="shared" si="0"/>
        <v>14</v>
      </c>
      <c r="C18" s="34">
        <f>VLOOKUP(A18,'Meeting Points'!$A$4:$B$80,2,FALSE)</f>
        <v>14</v>
      </c>
      <c r="D18" s="4">
        <f>VLOOKUP(A18,'Tournament Points'!$A$6:$C$23,3,FALSE)</f>
        <v>0</v>
      </c>
      <c r="E18" s="84">
        <f>VLOOKUP(A18,'Tournament Points'!$A$6:$C$24,2,FALSE)</f>
        <v>0</v>
      </c>
      <c r="F18" s="17" t="s">
        <v>15</v>
      </c>
      <c r="G18" s="68"/>
    </row>
    <row r="19" spans="1:8" x14ac:dyDescent="0.25">
      <c r="A19" s="32"/>
      <c r="B19" s="4"/>
      <c r="C19" s="34"/>
      <c r="D19" s="4"/>
      <c r="E19" s="17"/>
      <c r="G19" s="67">
        <f>SUM(G2:G18)</f>
        <v>0</v>
      </c>
    </row>
    <row r="20" spans="1:8" x14ac:dyDescent="0.25">
      <c r="A20" s="32"/>
      <c r="B20" s="4"/>
      <c r="C20" s="34"/>
      <c r="D20" s="4"/>
      <c r="E20" s="17"/>
      <c r="H20" s="67" t="s">
        <v>18</v>
      </c>
    </row>
    <row r="21" spans="1:8" x14ac:dyDescent="0.25">
      <c r="A21" s="32"/>
      <c r="B21" s="4"/>
      <c r="C21" s="34"/>
      <c r="D21" s="4"/>
      <c r="E21" s="17"/>
    </row>
    <row r="22" spans="1:8" x14ac:dyDescent="0.25">
      <c r="A22" s="32"/>
      <c r="B22" s="4"/>
      <c r="C22" s="34"/>
      <c r="D22" s="4"/>
      <c r="E22" s="17"/>
    </row>
    <row r="23" spans="1:8" x14ac:dyDescent="0.25">
      <c r="A23" s="32"/>
      <c r="B23" s="4"/>
      <c r="C23" s="34"/>
      <c r="D23" s="4"/>
      <c r="E23" s="17"/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zoomScale="99" workbookViewId="0">
      <selection sqref="A1:B1"/>
    </sheetView>
  </sheetViews>
  <sheetFormatPr defaultRowHeight="15" x14ac:dyDescent="0.25"/>
  <cols>
    <col min="1" max="1" width="13.7109375" customWidth="1"/>
    <col min="2" max="2" width="16.140625" bestFit="1" customWidth="1"/>
    <col min="5" max="5" width="14.85546875" customWidth="1"/>
    <col min="6" max="6" width="13.140625" bestFit="1" customWidth="1"/>
    <col min="7" max="7" width="14.85546875" bestFit="1" customWidth="1"/>
  </cols>
  <sheetData>
    <row r="1" spans="1:7" ht="19.5" thickBot="1" x14ac:dyDescent="0.35">
      <c r="A1" s="106" t="s">
        <v>44</v>
      </c>
      <c r="B1" s="107"/>
    </row>
    <row r="2" spans="1:7" ht="18.75" x14ac:dyDescent="0.3">
      <c r="A2" s="71" t="s">
        <v>16</v>
      </c>
      <c r="B2" s="71" t="s">
        <v>28</v>
      </c>
      <c r="E2" s="88"/>
      <c r="F2" s="88"/>
      <c r="G2" s="15"/>
    </row>
    <row r="3" spans="1:7" x14ac:dyDescent="0.25">
      <c r="A3" s="16"/>
      <c r="B3" s="77"/>
      <c r="E3" s="88"/>
      <c r="F3" s="88"/>
    </row>
    <row r="4" spans="1:7" x14ac:dyDescent="0.25">
      <c r="A4" s="16"/>
      <c r="B4" s="77"/>
      <c r="E4" s="88"/>
      <c r="F4" s="88"/>
    </row>
    <row r="5" spans="1:7" x14ac:dyDescent="0.25">
      <c r="A5" s="16"/>
      <c r="B5" s="77"/>
      <c r="E5" s="88"/>
      <c r="F5" s="88"/>
    </row>
    <row r="6" spans="1:7" x14ac:dyDescent="0.25">
      <c r="A6" s="16"/>
      <c r="B6" s="77"/>
      <c r="E6" s="88"/>
      <c r="F6" s="88"/>
    </row>
    <row r="7" spans="1:7" x14ac:dyDescent="0.25">
      <c r="A7" s="16"/>
      <c r="B7" s="77"/>
      <c r="E7" s="88"/>
      <c r="F7" s="88"/>
    </row>
    <row r="8" spans="1:7" x14ac:dyDescent="0.25">
      <c r="A8" s="16"/>
      <c r="B8" s="77"/>
      <c r="E8" s="88"/>
      <c r="F8" s="88"/>
    </row>
    <row r="9" spans="1:7" x14ac:dyDescent="0.25">
      <c r="A9" s="16"/>
      <c r="B9" s="77"/>
      <c r="E9" s="88"/>
      <c r="F9" s="88"/>
    </row>
    <row r="10" spans="1:7" x14ac:dyDescent="0.25">
      <c r="A10" s="16"/>
      <c r="B10" s="77"/>
      <c r="E10" s="88"/>
      <c r="F10" s="88"/>
    </row>
    <row r="11" spans="1:7" x14ac:dyDescent="0.25">
      <c r="A11" s="16"/>
      <c r="B11" s="77"/>
      <c r="C11" s="74" t="s">
        <v>29</v>
      </c>
      <c r="F11" s="15"/>
      <c r="G11" s="15"/>
    </row>
    <row r="12" spans="1:7" x14ac:dyDescent="0.25">
      <c r="A12" s="15"/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Member Standings</vt:lpstr>
      <vt:lpstr>Tournament Points</vt:lpstr>
      <vt:lpstr>Meeting Points</vt:lpstr>
      <vt:lpstr>Member Summary</vt:lpstr>
      <vt:lpstr>Classic Pairings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Rex Harris</cp:lastModifiedBy>
  <cp:lastPrinted>2018-06-08T12:25:57Z</cp:lastPrinted>
  <dcterms:created xsi:type="dcterms:W3CDTF">2014-01-06T20:29:30Z</dcterms:created>
  <dcterms:modified xsi:type="dcterms:W3CDTF">2025-02-17T22:39:05Z</dcterms:modified>
</cp:coreProperties>
</file>